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yo\Cs-Kant\CS\Classes\2018_Fall\ma\"/>
    </mc:Choice>
  </mc:AlternateContent>
  <xr:revisionPtr revIDLastSave="0" documentId="13_ncr:1_{1E75161C-8F5C-4015-8A41-11E5AC7DC7A8}" xr6:coauthVersionLast="37" xr6:coauthVersionMax="37" xr10:uidLastSave="{00000000-0000-0000-0000-000000000000}"/>
  <bookViews>
    <workbookView xWindow="0" yWindow="0" windowWidth="28770" windowHeight="13725" activeTab="1" xr2:uid="{00000000-000D-0000-FFFF-FFFF00000000}"/>
  </bookViews>
  <sheets>
    <sheet name="Sheet1" sheetId="1" r:id="rId1"/>
    <sheet name="Sheet2" sheetId="2" r:id="rId2"/>
    <sheet name="Sheet3" sheetId="4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2" i="2" l="1"/>
  <c r="G34" i="2"/>
  <c r="A36" i="2"/>
  <c r="B34" i="2"/>
  <c r="C26" i="2"/>
  <c r="H29" i="2"/>
  <c r="H23" i="2"/>
  <c r="M31" i="1"/>
  <c r="L20" i="1"/>
  <c r="G28" i="1"/>
  <c r="G21" i="4" l="1"/>
  <c r="G17" i="4"/>
  <c r="G15" i="4"/>
  <c r="G13" i="4"/>
  <c r="G10" i="4"/>
  <c r="H10" i="4" s="1"/>
  <c r="B20" i="4"/>
  <c r="C20" i="4" s="1"/>
  <c r="B19" i="4"/>
  <c r="C19" i="4" s="1"/>
  <c r="B18" i="4"/>
  <c r="C18" i="4" s="1"/>
  <c r="B17" i="4"/>
  <c r="C17" i="4" s="1"/>
  <c r="B15" i="4"/>
  <c r="F15" i="4" s="1"/>
  <c r="D15" i="4"/>
  <c r="C15" i="4"/>
  <c r="C13" i="4"/>
  <c r="D12" i="4"/>
  <c r="D13" i="4" s="1"/>
  <c r="C12" i="4"/>
  <c r="B12" i="4"/>
  <c r="B13" i="4" s="1"/>
  <c r="F9" i="4"/>
  <c r="F10" i="4" s="1"/>
  <c r="E7" i="4"/>
  <c r="E6" i="4"/>
  <c r="E5" i="4"/>
  <c r="E4" i="4"/>
  <c r="E3" i="4"/>
  <c r="D7" i="4"/>
  <c r="C7" i="4"/>
  <c r="B7" i="4"/>
  <c r="D17" i="4" l="1"/>
  <c r="F17" i="4" s="1"/>
  <c r="F21" i="4" s="1"/>
  <c r="H21" i="4" s="1"/>
  <c r="E13" i="4"/>
  <c r="F13" i="4" s="1"/>
  <c r="F11" i="1"/>
  <c r="F12" i="4" l="1"/>
  <c r="H13" i="4"/>
  <c r="I21" i="4" s="1"/>
  <c r="G12" i="2"/>
  <c r="F32" i="2" l="1"/>
  <c r="E32" i="2"/>
  <c r="D32" i="2"/>
  <c r="C32" i="2"/>
  <c r="G32" i="2" s="1"/>
  <c r="H32" i="2" s="1"/>
  <c r="B32" i="2"/>
  <c r="F21" i="2"/>
  <c r="E21" i="2"/>
  <c r="D21" i="2"/>
  <c r="C21" i="2"/>
  <c r="J34" i="2"/>
  <c r="J32" i="2"/>
  <c r="J29" i="2"/>
  <c r="J27" i="2"/>
  <c r="H27" i="2" s="1"/>
  <c r="G16" i="2"/>
  <c r="G15" i="2"/>
  <c r="G14" i="2"/>
  <c r="G13" i="2"/>
  <c r="G17" i="2"/>
  <c r="G18" i="2"/>
  <c r="G19" i="2"/>
  <c r="B41" i="2" s="1"/>
  <c r="C41" i="2" s="1"/>
  <c r="G20" i="2"/>
  <c r="G21" i="2"/>
  <c r="C34" i="2" s="1"/>
  <c r="B21" i="2"/>
  <c r="J20" i="1"/>
  <c r="G31" i="1"/>
  <c r="J30" i="1"/>
  <c r="J28" i="1"/>
  <c r="E19" i="1"/>
  <c r="E20" i="1" s="1"/>
  <c r="D19" i="1"/>
  <c r="D20" i="1" s="1"/>
  <c r="C19" i="1"/>
  <c r="C20" i="1" s="1"/>
  <c r="C12" i="1"/>
  <c r="E11" i="1"/>
  <c r="F15" i="1" s="1"/>
  <c r="F16" i="1" s="1"/>
  <c r="F17" i="1" s="1"/>
  <c r="D11" i="1"/>
  <c r="E15" i="1" s="1"/>
  <c r="E16" i="1" s="1"/>
  <c r="E17" i="1" s="1"/>
  <c r="C11" i="1"/>
  <c r="D15" i="1" s="1"/>
  <c r="D16" i="1" s="1"/>
  <c r="D17" i="1" s="1"/>
  <c r="F10" i="1"/>
  <c r="E27" i="1" s="1"/>
  <c r="F27" i="1" s="1"/>
  <c r="F9" i="1"/>
  <c r="E26" i="1" s="1"/>
  <c r="F26" i="1" s="1"/>
  <c r="F8" i="1"/>
  <c r="E25" i="1" s="1"/>
  <c r="F25" i="1" s="1"/>
  <c r="F7" i="1"/>
  <c r="E24" i="1" s="1"/>
  <c r="F24" i="1" s="1"/>
  <c r="F6" i="1"/>
  <c r="E23" i="1" s="1"/>
  <c r="F23" i="1" s="1"/>
  <c r="F5" i="1"/>
  <c r="E22" i="1" s="1"/>
  <c r="F22" i="1" s="1"/>
  <c r="B37" i="2" l="1"/>
  <c r="C37" i="2" s="1"/>
  <c r="E29" i="2"/>
  <c r="B35" i="2"/>
  <c r="C35" i="2" s="1"/>
  <c r="C29" i="2"/>
  <c r="C30" i="2" s="1"/>
  <c r="C31" i="2" s="1"/>
  <c r="B29" i="2"/>
  <c r="B30" i="2" s="1"/>
  <c r="B31" i="2" s="1"/>
  <c r="B40" i="2"/>
  <c r="C40" i="2" s="1"/>
  <c r="B36" i="2"/>
  <c r="C36" i="2" s="1"/>
  <c r="J44" i="2"/>
  <c r="D29" i="2"/>
  <c r="D30" i="2" s="1"/>
  <c r="D31" i="2" s="1"/>
  <c r="B39" i="2"/>
  <c r="C39" i="2" s="1"/>
  <c r="B42" i="2"/>
  <c r="C42" i="2" s="1"/>
  <c r="B38" i="2"/>
  <c r="C38" i="2" s="1"/>
  <c r="F29" i="2"/>
  <c r="E30" i="2"/>
  <c r="E31" i="2" s="1"/>
  <c r="F30" i="2"/>
  <c r="F28" i="1"/>
  <c r="G17" i="1"/>
  <c r="L17" i="1" s="1"/>
  <c r="G20" i="1"/>
  <c r="G30" i="2" l="1"/>
  <c r="F31" i="2"/>
  <c r="H31" i="2"/>
  <c r="F34" i="2"/>
  <c r="G44" i="2" s="1"/>
  <c r="L44" i="2" s="1"/>
  <c r="G30" i="1"/>
  <c r="L30" i="1" s="1"/>
  <c r="L31" i="1" s="1"/>
  <c r="E31" i="1"/>
  <c r="L29" i="2" l="1"/>
  <c r="L46" i="2" s="1"/>
</calcChain>
</file>

<file path=xl/sharedStrings.xml><?xml version="1.0" encoding="utf-8"?>
<sst xmlns="http://schemas.openxmlformats.org/spreadsheetml/2006/main" count="81" uniqueCount="67">
  <si>
    <t>subjects</t>
  </si>
  <si>
    <t>Pre</t>
  </si>
  <si>
    <t>1 Month</t>
  </si>
  <si>
    <t>3 Month</t>
  </si>
  <si>
    <t>Subject </t>
  </si>
  <si>
    <t>Means</t>
  </si>
  <si>
    <t>Monthly mean</t>
  </si>
  <si>
    <t>SS between</t>
    <phoneticPr fontId="3" type="noConversion"/>
  </si>
  <si>
    <t>k-1</t>
    <phoneticPr fontId="3" type="noConversion"/>
  </si>
  <si>
    <t>SS within</t>
    <phoneticPr fontId="3" type="noConversion"/>
  </si>
  <si>
    <t>SS subject</t>
    <phoneticPr fontId="3" type="noConversion"/>
  </si>
  <si>
    <t>n-1</t>
    <phoneticPr fontId="3" type="noConversion"/>
  </si>
  <si>
    <t>SS error</t>
    <phoneticPr fontId="3" type="noConversion"/>
  </si>
  <si>
    <t>(k-1)(n-1)</t>
    <phoneticPr fontId="3" type="noConversion"/>
  </si>
  <si>
    <t>SS total</t>
    <phoneticPr fontId="3" type="noConversion"/>
  </si>
  <si>
    <t>N-1</t>
    <phoneticPr fontId="3" type="noConversion"/>
  </si>
  <si>
    <t>N-k</t>
    <phoneticPr fontId="3" type="noConversion"/>
  </si>
  <si>
    <t>Headache Analysis</t>
  </si>
  <si>
    <t>base treatment</t>
  </si>
  <si>
    <t>average </t>
  </si>
  <si>
    <t>per case </t>
  </si>
  <si>
    <t>(subject, </t>
  </si>
  <si>
    <t>participant)</t>
  </si>
  <si>
    <t>ser</t>
  </si>
  <si>
    <t>w1</t>
  </si>
  <si>
    <t>w2</t>
  </si>
  <si>
    <t>w3</t>
  </si>
  <si>
    <t>w4</t>
  </si>
  <si>
    <t>w5</t>
  </si>
  <si>
    <t>= average </t>
  </si>
  <si>
    <t>per week</t>
  </si>
  <si>
    <t>SS between</t>
    <phoneticPr fontId="3" type="noConversion"/>
  </si>
  <si>
    <t>SS within</t>
    <phoneticPr fontId="3" type="noConversion"/>
  </si>
  <si>
    <t>SS subject</t>
    <phoneticPr fontId="3" type="noConversion"/>
  </si>
  <si>
    <t>n-1</t>
    <phoneticPr fontId="3" type="noConversion"/>
  </si>
  <si>
    <t>(k-1)*(n-1)</t>
    <phoneticPr fontId="3" type="noConversion"/>
  </si>
  <si>
    <t>c11-f11</t>
    <phoneticPr fontId="3" type="noConversion"/>
  </si>
  <si>
    <t>d11-f11</t>
    <phoneticPr fontId="3" type="noConversion"/>
  </si>
  <si>
    <t>e11-f11</t>
    <phoneticPr fontId="3" type="noConversion"/>
  </si>
  <si>
    <t>df bet</t>
    <phoneticPr fontId="3" type="noConversion"/>
  </si>
  <si>
    <t>MS bet</t>
    <phoneticPr fontId="3" type="noConversion"/>
  </si>
  <si>
    <t>Var within</t>
    <phoneticPr fontId="3" type="noConversion"/>
  </si>
  <si>
    <t>Ms error</t>
    <phoneticPr fontId="3" type="noConversion"/>
  </si>
  <si>
    <t>F</t>
    <phoneticPr fontId="3" type="noConversion"/>
  </si>
  <si>
    <t>시각적 인지점수</t>
  </si>
  <si>
    <t>참가자</t>
  </si>
  <si>
    <t>No visual distraction</t>
  </si>
  <si>
    <t>Visual distraction</t>
  </si>
  <si>
    <t>Sound Distraction</t>
  </si>
  <si>
    <t>A</t>
  </si>
  <si>
    <t>B</t>
  </si>
  <si>
    <t>C</t>
  </si>
  <si>
    <t>D</t>
  </si>
  <si>
    <t>Var total</t>
    <phoneticPr fontId="3" type="noConversion"/>
  </si>
  <si>
    <t>SS treatment</t>
    <phoneticPr fontId="3" type="noConversion"/>
  </si>
  <si>
    <t>N</t>
    <phoneticPr fontId="3" type="noConversion"/>
  </si>
  <si>
    <t>k</t>
    <phoneticPr fontId="3" type="noConversion"/>
  </si>
  <si>
    <t>n</t>
    <phoneticPr fontId="3" type="noConversion"/>
  </si>
  <si>
    <t>Grand mean</t>
    <phoneticPr fontId="3" type="noConversion"/>
  </si>
  <si>
    <t>=f5-c12</t>
    <phoneticPr fontId="3" type="noConversion"/>
  </si>
  <si>
    <t>여기 이 SS값은 컨디션1,2,,3을 거쳐서 subject 1 자신이 (within member들끼리가 아닌) 가지는 variation을 의미한다. 이것은 진정한 의미의 random variation이 아니므로 제거하는 것이 rep meas anova의 요지이다.</t>
    <phoneticPr fontId="3" type="noConversion"/>
  </si>
  <si>
    <t>3번의 cond이 있었으므로 219.4값에 3을 곱한 이 값이 각 subject 고유의 variance 양이라고 하겠다.</t>
    <phoneticPr fontId="3" type="noConversion"/>
  </si>
  <si>
    <t>일반적인 독립 anova라면 ms error값으로 L20을 사용해야 하지만, rep meas anova의 경우에는 L30값을 사용함</t>
    <phoneticPr fontId="3" type="noConversion"/>
  </si>
  <si>
    <t>N</t>
    <phoneticPr fontId="3" type="noConversion"/>
  </si>
  <si>
    <t>-&gt;&gt;</t>
    <phoneticPr fontId="3" type="noConversion"/>
  </si>
  <si>
    <t>grand average</t>
    <phoneticPr fontId="3" type="noConversion"/>
  </si>
  <si>
    <t># of conditions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</si>
</sst>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_);[Red]\(0.0\)"/>
  </numFmts>
  <fonts count="7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999999"/>
      <name val="Arial"/>
      <family val="2"/>
    </font>
    <font>
      <sz val="8"/>
      <name val="맑은 고딕"/>
      <family val="2"/>
      <charset val="129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0" fillId="0" borderId="0" xfId="0" applyNumberFormat="1">
      <alignment vertical="center"/>
    </xf>
    <xf numFmtId="0" fontId="1" fillId="0" borderId="3" xfId="0" applyFont="1" applyBorder="1" applyAlignment="1">
      <alignment vertical="center" wrapText="1"/>
    </xf>
    <xf numFmtId="177" fontId="0" fillId="0" borderId="0" xfId="0" applyNumberFormat="1">
      <alignment vertical="center"/>
    </xf>
    <xf numFmtId="0" fontId="4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76" fontId="6" fillId="0" borderId="8" xfId="0" applyNumberFormat="1" applyFont="1" applyBorder="1" applyAlignment="1">
      <alignment horizontal="center" vertical="top" wrapText="1"/>
    </xf>
    <xf numFmtId="176" fontId="6" fillId="0" borderId="10" xfId="0" applyNumberFormat="1" applyFont="1" applyBorder="1" applyAlignment="1">
      <alignment horizontal="center" vertical="top" wrapText="1"/>
    </xf>
    <xf numFmtId="176" fontId="6" fillId="0" borderId="4" xfId="0" applyNumberFormat="1" applyFont="1" applyBorder="1" applyAlignment="1">
      <alignment horizontal="center" vertical="top" wrapText="1"/>
    </xf>
    <xf numFmtId="178" fontId="0" fillId="0" borderId="0" xfId="0" applyNumberFormat="1">
      <alignment vertical="center"/>
    </xf>
    <xf numFmtId="176" fontId="6" fillId="0" borderId="8" xfId="0" applyNumberFormat="1" applyFont="1" applyBorder="1" applyAlignment="1">
      <alignment horizontal="center" vertical="top" wrapText="1"/>
    </xf>
    <xf numFmtId="176" fontId="6" fillId="0" borderId="10" xfId="0" applyNumberFormat="1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76" fontId="0" fillId="0" borderId="0" xfId="0" quotePrefix="1" applyNumberFormat="1">
      <alignment vertical="center"/>
    </xf>
    <xf numFmtId="0" fontId="6" fillId="0" borderId="0" xfId="0" applyFont="1" applyFill="1" applyBorder="1" applyAlignment="1">
      <alignment horizontal="center" vertical="top" wrapText="1"/>
    </xf>
    <xf numFmtId="177" fontId="0" fillId="0" borderId="0" xfId="0" quotePrefix="1" applyNumberFormat="1">
      <alignment vertical="center"/>
    </xf>
    <xf numFmtId="177" fontId="6" fillId="0" borderId="8" xfId="0" applyNumberFormat="1" applyFont="1" applyBorder="1" applyAlignment="1">
      <alignment horizontal="center" vertical="top" wrapText="1"/>
    </xf>
    <xf numFmtId="177" fontId="6" fillId="0" borderId="10" xfId="0" applyNumberFormat="1" applyFont="1" applyBorder="1" applyAlignment="1">
      <alignment horizontal="center" vertical="top" wrapText="1"/>
    </xf>
    <xf numFmtId="177" fontId="6" fillId="0" borderId="0" xfId="0" applyNumberFormat="1" applyFont="1" applyFill="1" applyBorder="1" applyAlignment="1">
      <alignment horizontal="center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390525</xdr:colOff>
      <xdr:row>6</xdr:row>
      <xdr:rowOff>190500</xdr:rowOff>
    </xdr:to>
    <xdr:pic>
      <xdr:nvPicPr>
        <xdr:cNvPr id="2" name="그림 1" descr="$\overline{X}_{part}$">
          <a:extLst>
            <a:ext uri="{FF2B5EF4-FFF2-40B4-BE49-F238E27FC236}">
              <a16:creationId xmlns:a16="http://schemas.microsoft.com/office/drawing/2014/main" id="{F2412F71-8D05-400C-8231-042BC4E7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486025"/>
          <a:ext cx="3905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152400</xdr:colOff>
      <xdr:row>20</xdr:row>
      <xdr:rowOff>142875</xdr:rowOff>
    </xdr:to>
    <xdr:pic>
      <xdr:nvPicPr>
        <xdr:cNvPr id="3" name="그림 2" descr="$\overline{X}$">
          <a:extLst>
            <a:ext uri="{FF2B5EF4-FFF2-40B4-BE49-F238E27FC236}">
              <a16:creationId xmlns:a16="http://schemas.microsoft.com/office/drawing/2014/main" id="{59D69F61-4FAD-4F2E-AA09-5883ACA8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5819775"/>
          <a:ext cx="1524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342900</xdr:colOff>
      <xdr:row>22</xdr:row>
      <xdr:rowOff>171450</xdr:rowOff>
    </xdr:to>
    <xdr:pic>
      <xdr:nvPicPr>
        <xdr:cNvPr id="4" name="그림 3" descr="$\Sigma{{X_i}^2}$">
          <a:extLst>
            <a:ext uri="{FF2B5EF4-FFF2-40B4-BE49-F238E27FC236}">
              <a16:creationId xmlns:a16="http://schemas.microsoft.com/office/drawing/2014/main" id="{F7568B24-0670-49A2-95B9-FC4D9A827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200650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276225</xdr:colOff>
      <xdr:row>23</xdr:row>
      <xdr:rowOff>133350</xdr:rowOff>
    </xdr:to>
    <xdr:pic>
      <xdr:nvPicPr>
        <xdr:cNvPr id="5" name="그림 4" descr="$\Sigma{X_i}$">
          <a:extLst>
            <a:ext uri="{FF2B5EF4-FFF2-40B4-BE49-F238E27FC236}">
              <a16:creationId xmlns:a16="http://schemas.microsoft.com/office/drawing/2014/main" id="{F14F7983-9650-4355-8BC1-EFCB0C8A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410200"/>
          <a:ext cx="2762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7"/>
  <sheetViews>
    <sheetView workbookViewId="0">
      <selection activeCell="D16" sqref="D16"/>
    </sheetView>
  </sheetViews>
  <sheetFormatPr defaultRowHeight="16.5" x14ac:dyDescent="0.3"/>
  <cols>
    <col min="2" max="2" width="15.125" bestFit="1" customWidth="1"/>
    <col min="3" max="4" width="9.25" customWidth="1"/>
    <col min="5" max="5" width="9.375" bestFit="1" customWidth="1"/>
    <col min="6" max="6" width="8.625" customWidth="1"/>
  </cols>
  <sheetData>
    <row r="2" spans="2:10" x14ac:dyDescent="0.3">
      <c r="B2" s="1"/>
      <c r="C2" s="2"/>
      <c r="D2" s="3"/>
      <c r="E2" s="3"/>
      <c r="F2" s="3"/>
    </row>
    <row r="3" spans="2:10" x14ac:dyDescent="0.3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2:10" x14ac:dyDescent="0.3">
      <c r="B4" s="5"/>
      <c r="C4" s="5"/>
      <c r="D4" s="5"/>
      <c r="E4" s="5"/>
      <c r="F4" s="6" t="s">
        <v>5</v>
      </c>
    </row>
    <row r="5" spans="2:10" x14ac:dyDescent="0.3">
      <c r="B5" s="7">
        <v>1</v>
      </c>
      <c r="C5" s="7">
        <v>45</v>
      </c>
      <c r="D5" s="7">
        <v>50</v>
      </c>
      <c r="E5" s="7">
        <v>55</v>
      </c>
      <c r="F5" s="8">
        <f>AVERAGE(C5:E5)</f>
        <v>50</v>
      </c>
    </row>
    <row r="6" spans="2:10" x14ac:dyDescent="0.3">
      <c r="B6" s="7">
        <v>2</v>
      </c>
      <c r="C6" s="7">
        <v>42</v>
      </c>
      <c r="D6" s="7">
        <v>42</v>
      </c>
      <c r="E6" s="7">
        <v>45</v>
      </c>
      <c r="F6" s="8">
        <f t="shared" ref="F6:F10" si="0">AVERAGE(C6:E6)</f>
        <v>43</v>
      </c>
    </row>
    <row r="7" spans="2:10" x14ac:dyDescent="0.3">
      <c r="B7" s="7">
        <v>3</v>
      </c>
      <c r="C7" s="7">
        <v>36</v>
      </c>
      <c r="D7" s="7">
        <v>41</v>
      </c>
      <c r="E7" s="7">
        <v>43</v>
      </c>
      <c r="F7" s="8">
        <f t="shared" si="0"/>
        <v>40</v>
      </c>
    </row>
    <row r="8" spans="2:10" x14ac:dyDescent="0.3">
      <c r="B8" s="7">
        <v>4</v>
      </c>
      <c r="C8" s="7">
        <v>39</v>
      </c>
      <c r="D8" s="7">
        <v>35</v>
      </c>
      <c r="E8" s="7">
        <v>40</v>
      </c>
      <c r="F8" s="8">
        <f t="shared" si="0"/>
        <v>38</v>
      </c>
    </row>
    <row r="9" spans="2:10" x14ac:dyDescent="0.3">
      <c r="B9" s="7">
        <v>5</v>
      </c>
      <c r="C9" s="7">
        <v>51</v>
      </c>
      <c r="D9" s="7">
        <v>55</v>
      </c>
      <c r="E9" s="7">
        <v>59</v>
      </c>
      <c r="F9" s="8">
        <f t="shared" si="0"/>
        <v>55</v>
      </c>
    </row>
    <row r="10" spans="2:10" x14ac:dyDescent="0.3">
      <c r="B10" s="7">
        <v>6</v>
      </c>
      <c r="C10" s="7">
        <v>44</v>
      </c>
      <c r="D10" s="7">
        <v>49</v>
      </c>
      <c r="E10" s="7">
        <v>56</v>
      </c>
      <c r="F10" s="8">
        <f t="shared" si="0"/>
        <v>49.666666666666664</v>
      </c>
    </row>
    <row r="11" spans="2:10" x14ac:dyDescent="0.3">
      <c r="B11" s="9" t="s">
        <v>6</v>
      </c>
      <c r="C11" s="8">
        <f>AVERAGE(C5:C10)</f>
        <v>42.833333333333336</v>
      </c>
      <c r="D11" s="8">
        <f>AVERAGE(D5:D10)</f>
        <v>45.333333333333336</v>
      </c>
      <c r="E11" s="8">
        <f>AVERAGE(E5:E10)</f>
        <v>49.666666666666664</v>
      </c>
      <c r="F11" s="8">
        <f>AVERAGE(C5:E10)</f>
        <v>45.944444444444443</v>
      </c>
    </row>
    <row r="12" spans="2:10" s="8" customFormat="1" ht="16.5" customHeight="1" x14ac:dyDescent="0.3">
      <c r="B12" s="8" t="s">
        <v>58</v>
      </c>
      <c r="C12" s="8">
        <f>AVERAGE(C5:E10)</f>
        <v>45.944444444444443</v>
      </c>
    </row>
    <row r="13" spans="2:10" s="8" customFormat="1" x14ac:dyDescent="0.3"/>
    <row r="14" spans="2:10" s="8" customFormat="1" x14ac:dyDescent="0.3">
      <c r="D14" s="8" t="s">
        <v>36</v>
      </c>
      <c r="E14" s="8" t="s">
        <v>37</v>
      </c>
      <c r="F14" s="8" t="s">
        <v>38</v>
      </c>
    </row>
    <row r="15" spans="2:10" s="8" customFormat="1" x14ac:dyDescent="0.3">
      <c r="B15" s="8" t="s">
        <v>7</v>
      </c>
      <c r="D15" s="8">
        <f>C11-$C$12</f>
        <v>-3.1111111111111072</v>
      </c>
      <c r="E15" s="8">
        <f>D11-$C$12</f>
        <v>-0.61111111111110716</v>
      </c>
      <c r="F15" s="8">
        <f>E11-$C$12</f>
        <v>3.7222222222222214</v>
      </c>
      <c r="J15" s="8" t="s">
        <v>39</v>
      </c>
    </row>
    <row r="16" spans="2:10" s="8" customFormat="1" x14ac:dyDescent="0.3">
      <c r="C16" s="8">
        <v>6</v>
      </c>
      <c r="D16" s="10">
        <f>D15^2</f>
        <v>9.6790123456789878</v>
      </c>
      <c r="E16" s="10">
        <f>E15^2</f>
        <v>0.37345679012345195</v>
      </c>
      <c r="F16" s="10">
        <f>F15^2</f>
        <v>13.854938271604933</v>
      </c>
      <c r="G16" s="10"/>
    </row>
    <row r="17" spans="2:13" s="8" customFormat="1" x14ac:dyDescent="0.3">
      <c r="D17" s="10">
        <f>D16*$C$16</f>
        <v>58.074074074073927</v>
      </c>
      <c r="E17" s="10">
        <f>E16*$C$16</f>
        <v>2.2407407407407116</v>
      </c>
      <c r="F17" s="10">
        <f>F16*$C$16</f>
        <v>83.129629629629591</v>
      </c>
      <c r="G17" s="10">
        <f>SUM(D17:F17)</f>
        <v>143.44444444444423</v>
      </c>
      <c r="I17" s="8" t="s">
        <v>8</v>
      </c>
      <c r="J17" s="8">
        <v>2</v>
      </c>
      <c r="K17" s="8" t="s">
        <v>40</v>
      </c>
      <c r="L17" s="8">
        <f>G17/J17</f>
        <v>71.722222222222115</v>
      </c>
    </row>
    <row r="18" spans="2:13" s="8" customFormat="1" x14ac:dyDescent="0.3"/>
    <row r="19" spans="2:13" s="8" customFormat="1" x14ac:dyDescent="0.3">
      <c r="B19" s="8" t="s">
        <v>41</v>
      </c>
      <c r="C19" s="8">
        <f>VAR(C5:C10)</f>
        <v>26.966666666666789</v>
      </c>
      <c r="D19" s="8">
        <f>VAR(D5:D10)</f>
        <v>53.066666666666791</v>
      </c>
      <c r="E19" s="8">
        <f>VAR(E5:E10)</f>
        <v>63.066666666666791</v>
      </c>
    </row>
    <row r="20" spans="2:13" s="8" customFormat="1" x14ac:dyDescent="0.3">
      <c r="B20" s="8" t="s">
        <v>9</v>
      </c>
      <c r="C20" s="8">
        <f>C19*5</f>
        <v>134.83333333333394</v>
      </c>
      <c r="D20" s="8">
        <f>D19*5</f>
        <v>265.33333333333394</v>
      </c>
      <c r="E20" s="8">
        <f>E19*5</f>
        <v>315.33333333333394</v>
      </c>
      <c r="G20" s="8">
        <f>SUM(C20:E20)</f>
        <v>715.50000000000182</v>
      </c>
      <c r="I20" s="8" t="s">
        <v>16</v>
      </c>
      <c r="J20" s="8">
        <f>18-3</f>
        <v>15</v>
      </c>
      <c r="L20" s="8">
        <f>G20/J20</f>
        <v>47.700000000000124</v>
      </c>
    </row>
    <row r="21" spans="2:13" s="8" customFormat="1" x14ac:dyDescent="0.3"/>
    <row r="22" spans="2:13" s="8" customFormat="1" x14ac:dyDescent="0.3">
      <c r="B22" s="8" t="s">
        <v>10</v>
      </c>
      <c r="D22" s="43" t="s">
        <v>59</v>
      </c>
      <c r="E22" s="8">
        <f>F5-$C$12</f>
        <v>4.0555555555555571</v>
      </c>
      <c r="F22" s="10">
        <f>E22^2</f>
        <v>16.447530864197542</v>
      </c>
      <c r="G22" s="8" t="s">
        <v>60</v>
      </c>
    </row>
    <row r="23" spans="2:13" s="8" customFormat="1" x14ac:dyDescent="0.3">
      <c r="E23" s="8">
        <f>F6-$C$12</f>
        <v>-2.9444444444444429</v>
      </c>
      <c r="F23" s="10">
        <f t="shared" ref="F23:F27" si="1">E23^2</f>
        <v>8.6697530864197443</v>
      </c>
    </row>
    <row r="24" spans="2:13" s="8" customFormat="1" x14ac:dyDescent="0.3">
      <c r="E24" s="8">
        <f>F7-$C$12</f>
        <v>-5.9444444444444429</v>
      </c>
      <c r="F24" s="10">
        <f t="shared" si="1"/>
        <v>35.336419753086403</v>
      </c>
    </row>
    <row r="25" spans="2:13" s="8" customFormat="1" x14ac:dyDescent="0.3">
      <c r="E25" s="8">
        <f>F8-$C$12</f>
        <v>-7.9444444444444429</v>
      </c>
      <c r="F25" s="10">
        <f t="shared" si="1"/>
        <v>63.114197530864175</v>
      </c>
    </row>
    <row r="26" spans="2:13" s="8" customFormat="1" x14ac:dyDescent="0.3">
      <c r="E26" s="8">
        <f>F9-$C$12</f>
        <v>9.0555555555555571</v>
      </c>
      <c r="F26" s="10">
        <f t="shared" si="1"/>
        <v>82.003086419753117</v>
      </c>
    </row>
    <row r="27" spans="2:13" s="8" customFormat="1" x14ac:dyDescent="0.3">
      <c r="E27" s="8">
        <f>F10-$C$12</f>
        <v>3.7222222222222214</v>
      </c>
      <c r="F27" s="10">
        <f t="shared" si="1"/>
        <v>13.854938271604933</v>
      </c>
      <c r="G27" s="8" t="s">
        <v>61</v>
      </c>
    </row>
    <row r="28" spans="2:13" s="8" customFormat="1" x14ac:dyDescent="0.3">
      <c r="D28" s="8">
        <v>3</v>
      </c>
      <c r="F28" s="8">
        <f>SUM(F22:F27)</f>
        <v>219.42592592592592</v>
      </c>
      <c r="G28" s="8">
        <f>D28*F28</f>
        <v>658.27777777777783</v>
      </c>
      <c r="I28" s="8" t="s">
        <v>11</v>
      </c>
      <c r="J28" s="8">
        <f>6-1</f>
        <v>5</v>
      </c>
    </row>
    <row r="29" spans="2:13" s="8" customFormat="1" x14ac:dyDescent="0.3"/>
    <row r="30" spans="2:13" s="8" customFormat="1" x14ac:dyDescent="0.3">
      <c r="B30" s="8" t="s">
        <v>12</v>
      </c>
      <c r="G30" s="8">
        <f>G20-G28</f>
        <v>57.222222222223991</v>
      </c>
      <c r="I30" s="8" t="s">
        <v>13</v>
      </c>
      <c r="J30" s="8">
        <f>J28*J17</f>
        <v>10</v>
      </c>
      <c r="K30" s="8" t="s">
        <v>42</v>
      </c>
      <c r="L30" s="8">
        <f>G30/J30</f>
        <v>5.7222222222223991</v>
      </c>
      <c r="M30" s="8" t="s">
        <v>62</v>
      </c>
    </row>
    <row r="31" spans="2:13" s="8" customFormat="1" x14ac:dyDescent="0.3">
      <c r="B31" s="8" t="s">
        <v>14</v>
      </c>
      <c r="E31" s="8">
        <f>G20+G17</f>
        <v>858.94444444444605</v>
      </c>
      <c r="G31" s="8">
        <f>VAR(C5:E10)*17</f>
        <v>858.94444444444525</v>
      </c>
      <c r="I31" s="8" t="s">
        <v>15</v>
      </c>
      <c r="J31" s="8">
        <v>17</v>
      </c>
      <c r="K31" s="8" t="s">
        <v>43</v>
      </c>
      <c r="L31" s="8">
        <f>L17/L30</f>
        <v>12.533980582523865</v>
      </c>
      <c r="M31" s="8">
        <f>L17/L20</f>
        <v>1.5036105287677553</v>
      </c>
    </row>
    <row r="32" spans="2:13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abSelected="1" topLeftCell="A13" workbookViewId="0">
      <selection activeCell="L32" sqref="L32"/>
    </sheetView>
  </sheetViews>
  <sheetFormatPr defaultRowHeight="16.5" x14ac:dyDescent="0.3"/>
  <cols>
    <col min="2" max="2" width="8" customWidth="1"/>
    <col min="3" max="3" width="9" customWidth="1"/>
  </cols>
  <sheetData>
    <row r="1" spans="1:7" ht="17.25" thickBot="1" x14ac:dyDescent="0.35">
      <c r="A1" s="11"/>
    </row>
    <row r="2" spans="1:7" ht="17.25" customHeight="1" thickBot="1" x14ac:dyDescent="0.35">
      <c r="A2" s="22" t="s">
        <v>17</v>
      </c>
      <c r="B2" s="23"/>
      <c r="C2" s="23"/>
      <c r="D2" s="23"/>
      <c r="E2" s="23"/>
      <c r="F2" s="23"/>
      <c r="G2" s="24"/>
    </row>
    <row r="3" spans="1:7" ht="16.5" customHeight="1" x14ac:dyDescent="0.3">
      <c r="A3" s="25"/>
      <c r="B3" s="28" t="s">
        <v>18</v>
      </c>
      <c r="C3" s="29"/>
      <c r="D3" s="29"/>
      <c r="E3" s="29"/>
      <c r="F3" s="30"/>
      <c r="G3" s="12" t="s">
        <v>19</v>
      </c>
    </row>
    <row r="4" spans="1:7" x14ac:dyDescent="0.3">
      <c r="A4" s="26"/>
      <c r="B4" s="31"/>
      <c r="C4" s="32"/>
      <c r="D4" s="32"/>
      <c r="E4" s="32"/>
      <c r="F4" s="33"/>
      <c r="G4" s="13" t="s">
        <v>20</v>
      </c>
    </row>
    <row r="5" spans="1:7" x14ac:dyDescent="0.3">
      <c r="A5" s="26"/>
      <c r="B5" s="31"/>
      <c r="C5" s="32"/>
      <c r="D5" s="32"/>
      <c r="E5" s="32"/>
      <c r="F5" s="33"/>
      <c r="G5" s="13" t="s">
        <v>21</v>
      </c>
    </row>
    <row r="6" spans="1:7" ht="29.25" thickBot="1" x14ac:dyDescent="0.35">
      <c r="A6" s="27"/>
      <c r="B6" s="34"/>
      <c r="C6" s="35"/>
      <c r="D6" s="35"/>
      <c r="E6" s="35"/>
      <c r="F6" s="36"/>
      <c r="G6" s="14" t="s">
        <v>22</v>
      </c>
    </row>
    <row r="7" spans="1:7" x14ac:dyDescent="0.3">
      <c r="A7" s="37" t="s">
        <v>23</v>
      </c>
      <c r="B7" s="40" t="s">
        <v>24</v>
      </c>
      <c r="C7" s="37" t="s">
        <v>25</v>
      </c>
      <c r="D7" s="37" t="s">
        <v>26</v>
      </c>
      <c r="E7" s="37" t="s">
        <v>27</v>
      </c>
      <c r="F7" s="37" t="s">
        <v>28</v>
      </c>
      <c r="G7" s="12"/>
    </row>
    <row r="8" spans="1:7" ht="28.5" x14ac:dyDescent="0.3">
      <c r="A8" s="38"/>
      <c r="B8" s="41"/>
      <c r="C8" s="38"/>
      <c r="D8" s="38"/>
      <c r="E8" s="38"/>
      <c r="F8" s="38"/>
      <c r="G8" s="13" t="s">
        <v>29</v>
      </c>
    </row>
    <row r="9" spans="1:7" x14ac:dyDescent="0.3">
      <c r="A9" s="38"/>
      <c r="B9" s="41"/>
      <c r="C9" s="38"/>
      <c r="D9" s="38"/>
      <c r="E9" s="38"/>
      <c r="F9" s="38"/>
      <c r="G9" s="13" t="s">
        <v>20</v>
      </c>
    </row>
    <row r="10" spans="1:7" x14ac:dyDescent="0.3">
      <c r="A10" s="38"/>
      <c r="B10" s="41"/>
      <c r="C10" s="38"/>
      <c r="D10" s="38"/>
      <c r="E10" s="38"/>
      <c r="F10" s="38"/>
      <c r="G10" s="13" t="s">
        <v>21</v>
      </c>
    </row>
    <row r="11" spans="1:7" ht="29.25" thickBot="1" x14ac:dyDescent="0.35">
      <c r="A11" s="39"/>
      <c r="B11" s="42"/>
      <c r="C11" s="39"/>
      <c r="D11" s="39"/>
      <c r="E11" s="39"/>
      <c r="F11" s="39"/>
      <c r="G11" s="14" t="s">
        <v>22</v>
      </c>
    </row>
    <row r="12" spans="1:7" ht="17.25" thickBot="1" x14ac:dyDescent="0.35">
      <c r="A12" s="15">
        <v>1</v>
      </c>
      <c r="B12" s="15">
        <v>21</v>
      </c>
      <c r="C12" s="15">
        <v>22</v>
      </c>
      <c r="D12" s="15">
        <v>8</v>
      </c>
      <c r="E12" s="15">
        <v>6</v>
      </c>
      <c r="F12" s="15">
        <v>6</v>
      </c>
      <c r="G12" s="18">
        <f>AVERAGE(B12:F12)</f>
        <v>12.6</v>
      </c>
    </row>
    <row r="13" spans="1:7" ht="17.25" thickBot="1" x14ac:dyDescent="0.35">
      <c r="A13" s="15">
        <v>2</v>
      </c>
      <c r="B13" s="15">
        <v>20</v>
      </c>
      <c r="C13" s="15">
        <v>19</v>
      </c>
      <c r="D13" s="15">
        <v>10</v>
      </c>
      <c r="E13" s="15">
        <v>4</v>
      </c>
      <c r="F13" s="15">
        <v>9</v>
      </c>
      <c r="G13" s="18">
        <f t="shared" ref="G13:G16" si="0">AVERAGE(B13:F13)</f>
        <v>12.4</v>
      </c>
    </row>
    <row r="14" spans="1:7" ht="17.25" thickBot="1" x14ac:dyDescent="0.35">
      <c r="A14" s="15">
        <v>3</v>
      </c>
      <c r="B14" s="15">
        <v>7</v>
      </c>
      <c r="C14" s="15">
        <v>5</v>
      </c>
      <c r="D14" s="15">
        <v>5</v>
      </c>
      <c r="E14" s="15">
        <v>4</v>
      </c>
      <c r="F14" s="15">
        <v>5</v>
      </c>
      <c r="G14" s="18">
        <f t="shared" si="0"/>
        <v>5.2</v>
      </c>
    </row>
    <row r="15" spans="1:7" ht="17.25" thickBot="1" x14ac:dyDescent="0.35">
      <c r="A15" s="15">
        <v>4</v>
      </c>
      <c r="B15" s="15">
        <v>25</v>
      </c>
      <c r="C15" s="15">
        <v>30</v>
      </c>
      <c r="D15" s="15">
        <v>13</v>
      </c>
      <c r="E15" s="15">
        <v>12</v>
      </c>
      <c r="F15" s="15">
        <v>4</v>
      </c>
      <c r="G15" s="18">
        <f t="shared" si="0"/>
        <v>16.8</v>
      </c>
    </row>
    <row r="16" spans="1:7" ht="17.25" thickBot="1" x14ac:dyDescent="0.35">
      <c r="A16" s="15">
        <v>5</v>
      </c>
      <c r="B16" s="15">
        <v>30</v>
      </c>
      <c r="C16" s="15">
        <v>33</v>
      </c>
      <c r="D16" s="15">
        <v>10</v>
      </c>
      <c r="E16" s="15">
        <v>8</v>
      </c>
      <c r="F16" s="15">
        <v>6</v>
      </c>
      <c r="G16" s="18">
        <f t="shared" si="0"/>
        <v>17.399999999999999</v>
      </c>
    </row>
    <row r="17" spans="1:12" ht="17.25" thickBot="1" x14ac:dyDescent="0.35">
      <c r="A17" s="15">
        <v>6</v>
      </c>
      <c r="B17" s="15">
        <v>19</v>
      </c>
      <c r="C17" s="15">
        <v>27</v>
      </c>
      <c r="D17" s="15">
        <v>8</v>
      </c>
      <c r="E17" s="15">
        <v>7</v>
      </c>
      <c r="F17" s="15">
        <v>4</v>
      </c>
      <c r="G17" s="18">
        <f>AVERAGE(B17:F17)</f>
        <v>13</v>
      </c>
    </row>
    <row r="18" spans="1:12" ht="17.25" thickBot="1" x14ac:dyDescent="0.35">
      <c r="A18" s="15">
        <v>7</v>
      </c>
      <c r="B18" s="15">
        <v>26</v>
      </c>
      <c r="C18" s="15">
        <v>16</v>
      </c>
      <c r="D18" s="15">
        <v>5</v>
      </c>
      <c r="E18" s="15">
        <v>2</v>
      </c>
      <c r="F18" s="15">
        <v>5</v>
      </c>
      <c r="G18" s="18">
        <f>AVERAGE(B18:F18)</f>
        <v>10.8</v>
      </c>
    </row>
    <row r="19" spans="1:12" ht="17.25" thickBot="1" x14ac:dyDescent="0.35">
      <c r="A19" s="15">
        <v>8</v>
      </c>
      <c r="B19" s="15">
        <v>13</v>
      </c>
      <c r="C19" s="15">
        <v>4</v>
      </c>
      <c r="D19" s="15">
        <v>8</v>
      </c>
      <c r="E19" s="15">
        <v>1</v>
      </c>
      <c r="F19" s="15">
        <v>5</v>
      </c>
      <c r="G19" s="18">
        <f>AVERAGE(B19:F19)</f>
        <v>6.2</v>
      </c>
    </row>
    <row r="20" spans="1:12" ht="17.25" thickBot="1" x14ac:dyDescent="0.35">
      <c r="A20" s="15">
        <v>9</v>
      </c>
      <c r="B20" s="15">
        <v>26</v>
      </c>
      <c r="C20" s="15">
        <v>24</v>
      </c>
      <c r="D20" s="15">
        <v>14</v>
      </c>
      <c r="E20" s="15">
        <v>8</v>
      </c>
      <c r="F20" s="15">
        <v>17</v>
      </c>
      <c r="G20" s="18">
        <f>AVERAGE(B20:F20)</f>
        <v>17.8</v>
      </c>
    </row>
    <row r="21" spans="1:12" x14ac:dyDescent="0.3">
      <c r="A21" s="16" t="s">
        <v>19</v>
      </c>
      <c r="B21" s="20">
        <f>AVERAGE(B12:B20)</f>
        <v>20.777777777777779</v>
      </c>
      <c r="C21" s="20">
        <f>AVERAGE(C12:C20)</f>
        <v>20</v>
      </c>
      <c r="D21" s="20">
        <f>AVERAGE(D12:D20)</f>
        <v>9</v>
      </c>
      <c r="E21" s="20">
        <f>AVERAGE(E12:E20)</f>
        <v>5.7777777777777777</v>
      </c>
      <c r="F21" s="20">
        <f>AVERAGE(F12:F20)</f>
        <v>6.7777777777777777</v>
      </c>
      <c r="G21" s="46">
        <f>AVERAGE(B12:F20)</f>
        <v>12.466666666666667</v>
      </c>
    </row>
    <row r="22" spans="1:12" ht="17.25" thickBot="1" x14ac:dyDescent="0.35">
      <c r="A22" s="17" t="s">
        <v>30</v>
      </c>
      <c r="B22" s="21"/>
      <c r="C22" s="21"/>
      <c r="D22" s="21"/>
      <c r="E22" s="21"/>
      <c r="F22" s="21"/>
      <c r="G22" s="47"/>
    </row>
    <row r="23" spans="1:12" x14ac:dyDescent="0.3">
      <c r="A23" s="3"/>
      <c r="C23" s="44">
        <v>10483</v>
      </c>
      <c r="H23">
        <f>C23-(C24^2/C25)</f>
        <v>3489.2</v>
      </c>
    </row>
    <row r="24" spans="1:12" x14ac:dyDescent="0.3">
      <c r="A24" s="3"/>
      <c r="C24" s="44">
        <v>561</v>
      </c>
    </row>
    <row r="25" spans="1:12" x14ac:dyDescent="0.3">
      <c r="A25" s="3"/>
      <c r="B25" t="s">
        <v>63</v>
      </c>
      <c r="C25" s="44">
        <v>45</v>
      </c>
    </row>
    <row r="26" spans="1:12" x14ac:dyDescent="0.3">
      <c r="A26" s="3"/>
      <c r="B26" t="s">
        <v>65</v>
      </c>
      <c r="C26" s="48">
        <f>AVERAGE(B12:F20)</f>
        <v>12.466666666666667</v>
      </c>
    </row>
    <row r="27" spans="1:12" x14ac:dyDescent="0.3">
      <c r="A27" s="11" t="s">
        <v>14</v>
      </c>
      <c r="H27" s="8">
        <f>VAR(B12:F20)*J27</f>
        <v>3489.2</v>
      </c>
      <c r="I27" t="s">
        <v>15</v>
      </c>
      <c r="J27">
        <f>45-1</f>
        <v>44</v>
      </c>
      <c r="L27" s="8"/>
    </row>
    <row r="28" spans="1:12" x14ac:dyDescent="0.3">
      <c r="H28" s="8"/>
      <c r="L28" s="8"/>
    </row>
    <row r="29" spans="1:12" x14ac:dyDescent="0.3">
      <c r="A29" t="s">
        <v>31</v>
      </c>
      <c r="B29" s="8">
        <f>(B21-$G$21)</f>
        <v>8.3111111111111118</v>
      </c>
      <c r="C29" s="8">
        <f>(C21-$G$21)</f>
        <v>7.5333333333333332</v>
      </c>
      <c r="D29" s="8">
        <f>(D21-$G$21)</f>
        <v>-3.4666666666666668</v>
      </c>
      <c r="E29" s="8">
        <f>(E21-$G$21)</f>
        <v>-6.6888888888888891</v>
      </c>
      <c r="F29" s="8">
        <f>(F21-$G$21)</f>
        <v>-5.6888888888888891</v>
      </c>
      <c r="H29" s="8">
        <f>G30*A31</f>
        <v>1934.5333333333335</v>
      </c>
      <c r="I29" t="s">
        <v>8</v>
      </c>
      <c r="J29">
        <f>5-1</f>
        <v>4</v>
      </c>
      <c r="L29" s="8">
        <f>H29/J29</f>
        <v>483.63333333333338</v>
      </c>
    </row>
    <row r="30" spans="1:12" x14ac:dyDescent="0.3">
      <c r="B30" s="10">
        <f>B29^2</f>
        <v>69.074567901234573</v>
      </c>
      <c r="C30" s="10">
        <f>C29^2</f>
        <v>56.751111111111108</v>
      </c>
      <c r="D30" s="10">
        <f>D29^2</f>
        <v>12.017777777777779</v>
      </c>
      <c r="E30" s="10">
        <f>E29^2</f>
        <v>44.741234567901238</v>
      </c>
      <c r="F30" s="10">
        <f>F29^2</f>
        <v>32.363456790123458</v>
      </c>
      <c r="G30" s="10">
        <f>SUM(B30:F30)</f>
        <v>214.94814814814816</v>
      </c>
      <c r="H30" s="8"/>
      <c r="L30" s="8"/>
    </row>
    <row r="31" spans="1:12" x14ac:dyDescent="0.3">
      <c r="A31">
        <v>9</v>
      </c>
      <c r="B31" s="10">
        <f>B30*$A$31</f>
        <v>621.67111111111114</v>
      </c>
      <c r="C31" s="10">
        <f>C30*$A$31</f>
        <v>510.76</v>
      </c>
      <c r="D31" s="10">
        <f>D30*$A$31</f>
        <v>108.16000000000001</v>
      </c>
      <c r="E31" s="10">
        <f>E30*$A$31</f>
        <v>402.67111111111114</v>
      </c>
      <c r="F31" s="10">
        <f>F30*$A$31</f>
        <v>291.27111111111111</v>
      </c>
      <c r="G31" s="45" t="s">
        <v>64</v>
      </c>
      <c r="H31" s="8">
        <f>SUM(B31:F31)</f>
        <v>1934.5333333333333</v>
      </c>
      <c r="L31" s="8"/>
    </row>
    <row r="32" spans="1:12" x14ac:dyDescent="0.3">
      <c r="A32" t="s">
        <v>32</v>
      </c>
      <c r="B32" s="8">
        <f>VAR(B12:B20)*8</f>
        <v>411.55555555555566</v>
      </c>
      <c r="C32" s="8">
        <f>VAR(C12:C20)*8</f>
        <v>836</v>
      </c>
      <c r="D32" s="8">
        <f>VAR(D12:D20)*8</f>
        <v>78</v>
      </c>
      <c r="E32" s="8">
        <f>VAR(E12:E20)*8</f>
        <v>93.555555555555543</v>
      </c>
      <c r="F32" s="8">
        <f>VAR(F12:F20)*8</f>
        <v>135.55555555555554</v>
      </c>
      <c r="G32" s="8">
        <f>SUM(B32:F32)</f>
        <v>1554.666666666667</v>
      </c>
      <c r="H32" s="8">
        <f>G32</f>
        <v>1554.666666666667</v>
      </c>
      <c r="I32" t="s">
        <v>16</v>
      </c>
      <c r="J32">
        <f>45-5</f>
        <v>40</v>
      </c>
      <c r="L32" s="8">
        <f>H32/J32</f>
        <v>38.866666666666674</v>
      </c>
    </row>
    <row r="33" spans="1:12" x14ac:dyDescent="0.3">
      <c r="B33" s="8"/>
      <c r="C33" s="8"/>
      <c r="D33" s="8"/>
      <c r="E33" s="8"/>
      <c r="F33" s="8"/>
      <c r="H33" s="8"/>
      <c r="L33" s="8"/>
    </row>
    <row r="34" spans="1:12" x14ac:dyDescent="0.3">
      <c r="A34" t="s">
        <v>33</v>
      </c>
      <c r="B34" s="10">
        <f>G12-$G$21</f>
        <v>0.13333333333333286</v>
      </c>
      <c r="C34" s="10">
        <f>B34^2</f>
        <v>1.7777777777777653E-2</v>
      </c>
      <c r="D34" s="10"/>
      <c r="E34" s="10"/>
      <c r="F34" s="10">
        <f>SUM(C34:C42)</f>
        <v>166.71999999999997</v>
      </c>
      <c r="G34">
        <f>F34*F35</f>
        <v>833.59999999999991</v>
      </c>
      <c r="H34" s="8"/>
      <c r="I34" t="s">
        <v>34</v>
      </c>
      <c r="J34">
        <f>9-1</f>
        <v>8</v>
      </c>
      <c r="L34" s="8"/>
    </row>
    <row r="35" spans="1:12" x14ac:dyDescent="0.3">
      <c r="A35" t="s">
        <v>65</v>
      </c>
      <c r="B35" s="10">
        <f>G13-$G$21</f>
        <v>-6.666666666666643E-2</v>
      </c>
      <c r="C35" s="10">
        <f t="shared" ref="C35:C42" si="1">B35^2</f>
        <v>4.4444444444444132E-3</v>
      </c>
      <c r="D35" s="10"/>
      <c r="E35" s="10" t="s">
        <v>66</v>
      </c>
      <c r="F35" s="10">
        <v>5</v>
      </c>
      <c r="H35" s="8"/>
      <c r="L35" s="8"/>
    </row>
    <row r="36" spans="1:12" x14ac:dyDescent="0.3">
      <c r="A36" s="10">
        <f>C26</f>
        <v>12.466666666666667</v>
      </c>
      <c r="B36" s="10">
        <f>G14-$G$21</f>
        <v>-7.2666666666666666</v>
      </c>
      <c r="C36" s="10">
        <f t="shared" si="1"/>
        <v>52.804444444444442</v>
      </c>
      <c r="D36" s="10"/>
      <c r="E36" s="10"/>
      <c r="F36" s="10"/>
      <c r="H36" s="8"/>
      <c r="L36" s="8"/>
    </row>
    <row r="37" spans="1:12" x14ac:dyDescent="0.3">
      <c r="B37" s="10">
        <f>G15-$G$21</f>
        <v>4.3333333333333339</v>
      </c>
      <c r="C37" s="10">
        <f t="shared" si="1"/>
        <v>18.777777777777782</v>
      </c>
      <c r="D37" s="10"/>
      <c r="E37" s="10"/>
      <c r="F37" s="10"/>
      <c r="H37" s="8"/>
      <c r="L37" s="8"/>
    </row>
    <row r="38" spans="1:12" x14ac:dyDescent="0.3">
      <c r="B38" s="10">
        <f>G16-$G$21</f>
        <v>4.9333333333333318</v>
      </c>
      <c r="C38" s="10">
        <f t="shared" si="1"/>
        <v>24.337777777777763</v>
      </c>
      <c r="D38" s="10"/>
      <c r="E38" s="10"/>
      <c r="F38" s="10"/>
      <c r="H38" s="8"/>
      <c r="L38" s="8"/>
    </row>
    <row r="39" spans="1:12" x14ac:dyDescent="0.3">
      <c r="B39" s="10">
        <f>G17-$G$21</f>
        <v>0.53333333333333321</v>
      </c>
      <c r="C39" s="10">
        <f t="shared" si="1"/>
        <v>0.28444444444444433</v>
      </c>
      <c r="D39" s="10"/>
      <c r="E39" s="10"/>
      <c r="F39" s="10"/>
      <c r="H39" s="8"/>
      <c r="L39" s="8"/>
    </row>
    <row r="40" spans="1:12" x14ac:dyDescent="0.3">
      <c r="B40" s="10">
        <f>G18-$G$21</f>
        <v>-1.6666666666666661</v>
      </c>
      <c r="C40" s="10">
        <f t="shared" si="1"/>
        <v>2.7777777777777759</v>
      </c>
      <c r="D40" s="10"/>
      <c r="E40" s="10"/>
      <c r="F40" s="10"/>
      <c r="L40" s="8"/>
    </row>
    <row r="41" spans="1:12" x14ac:dyDescent="0.3">
      <c r="B41" s="10">
        <f>G19-$G$21</f>
        <v>-6.2666666666666666</v>
      </c>
      <c r="C41" s="10">
        <f t="shared" si="1"/>
        <v>39.271111111111111</v>
      </c>
      <c r="D41" s="10"/>
      <c r="E41" s="10"/>
      <c r="F41" s="10"/>
      <c r="L41" s="8"/>
    </row>
    <row r="42" spans="1:12" x14ac:dyDescent="0.3">
      <c r="B42" s="10">
        <f>G20-$G$21</f>
        <v>5.3333333333333339</v>
      </c>
      <c r="C42" s="10">
        <f t="shared" si="1"/>
        <v>28.44444444444445</v>
      </c>
      <c r="D42" s="10"/>
      <c r="E42" s="10"/>
      <c r="F42" s="10"/>
      <c r="L42" s="8"/>
    </row>
    <row r="43" spans="1:12" x14ac:dyDescent="0.3">
      <c r="B43" s="10"/>
      <c r="C43" s="10"/>
      <c r="D43" s="10"/>
      <c r="E43" s="10"/>
      <c r="F43" s="10"/>
      <c r="L43" s="8"/>
    </row>
    <row r="44" spans="1:12" x14ac:dyDescent="0.3">
      <c r="A44" t="s">
        <v>12</v>
      </c>
      <c r="B44" s="10"/>
      <c r="C44" s="10"/>
      <c r="D44" s="10"/>
      <c r="E44" s="10"/>
      <c r="F44" s="10"/>
      <c r="G44" s="8">
        <f>G32-G34</f>
        <v>721.06666666666706</v>
      </c>
      <c r="I44" t="s">
        <v>35</v>
      </c>
      <c r="J44">
        <f>J29*J34</f>
        <v>32</v>
      </c>
      <c r="L44" s="8">
        <f>G44/J44</f>
        <v>22.533333333333346</v>
      </c>
    </row>
    <row r="45" spans="1:12" x14ac:dyDescent="0.3">
      <c r="B45" s="10"/>
      <c r="C45" s="10"/>
      <c r="D45" s="10"/>
      <c r="E45" s="10"/>
      <c r="F45" s="10"/>
    </row>
    <row r="46" spans="1:12" x14ac:dyDescent="0.3">
      <c r="B46" s="10"/>
      <c r="C46" s="10"/>
      <c r="D46" s="10"/>
      <c r="E46" s="10"/>
      <c r="F46" s="10"/>
      <c r="L46">
        <f>L29/L44</f>
        <v>21.463017751479281</v>
      </c>
    </row>
    <row r="47" spans="1:12" x14ac:dyDescent="0.3">
      <c r="B47" s="10"/>
      <c r="C47" s="10"/>
      <c r="D47" s="10"/>
      <c r="E47" s="10"/>
      <c r="F47" s="10"/>
    </row>
    <row r="48" spans="1:12" x14ac:dyDescent="0.3">
      <c r="B48" s="19"/>
      <c r="C48" s="19"/>
      <c r="D48" s="19"/>
      <c r="E48" s="19"/>
      <c r="F48" s="19"/>
    </row>
  </sheetData>
  <mergeCells count="15">
    <mergeCell ref="G21:G22"/>
    <mergeCell ref="A2:G2"/>
    <mergeCell ref="A3:A6"/>
    <mergeCell ref="B3:F6"/>
    <mergeCell ref="A7:A11"/>
    <mergeCell ref="B7:B11"/>
    <mergeCell ref="C7:C11"/>
    <mergeCell ref="D7:D11"/>
    <mergeCell ref="E7:E11"/>
    <mergeCell ref="F7:F11"/>
    <mergeCell ref="B21:B22"/>
    <mergeCell ref="C21:C22"/>
    <mergeCell ref="D21:D22"/>
    <mergeCell ref="E21:E22"/>
    <mergeCell ref="F21:F22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D762-FE9E-4463-878D-68E63E0D0232}">
  <dimension ref="A1:J46"/>
  <sheetViews>
    <sheetView workbookViewId="0">
      <selection activeCell="I21" sqref="I21"/>
    </sheetView>
  </sheetViews>
  <sheetFormatPr defaultRowHeight="16.5" x14ac:dyDescent="0.3"/>
  <cols>
    <col min="1" max="1" width="12.75" customWidth="1"/>
    <col min="2" max="2" width="10.5" customWidth="1"/>
    <col min="3" max="3" width="12.25" customWidth="1"/>
  </cols>
  <sheetData>
    <row r="1" spans="1:10" x14ac:dyDescent="0.3">
      <c r="A1" t="s">
        <v>44</v>
      </c>
    </row>
    <row r="2" spans="1:10" x14ac:dyDescent="0.3">
      <c r="A2" t="s">
        <v>45</v>
      </c>
      <c r="B2" t="s">
        <v>46</v>
      </c>
      <c r="C2" t="s">
        <v>47</v>
      </c>
      <c r="D2" t="s">
        <v>48</v>
      </c>
      <c r="G2" t="s">
        <v>55</v>
      </c>
      <c r="H2">
        <v>12</v>
      </c>
    </row>
    <row r="3" spans="1:10" x14ac:dyDescent="0.3">
      <c r="A3" t="s">
        <v>49</v>
      </c>
      <c r="B3" s="10">
        <v>47</v>
      </c>
      <c r="C3" s="10">
        <v>22</v>
      </c>
      <c r="D3" s="10">
        <v>41</v>
      </c>
      <c r="E3" s="10">
        <f>AVERAGE(B3:D3)</f>
        <v>36.666666666666664</v>
      </c>
      <c r="F3" s="10"/>
      <c r="G3" s="10" t="s">
        <v>56</v>
      </c>
      <c r="H3">
        <v>3</v>
      </c>
    </row>
    <row r="4" spans="1:10" x14ac:dyDescent="0.3">
      <c r="A4" t="s">
        <v>50</v>
      </c>
      <c r="B4" s="10">
        <v>57</v>
      </c>
      <c r="C4" s="10">
        <v>31</v>
      </c>
      <c r="D4" s="10">
        <v>52</v>
      </c>
      <c r="E4" s="10">
        <f>AVERAGE(B4:D4)</f>
        <v>46.666666666666664</v>
      </c>
      <c r="F4" s="10"/>
      <c r="G4" s="10" t="s">
        <v>57</v>
      </c>
      <c r="H4">
        <v>4</v>
      </c>
    </row>
    <row r="5" spans="1:10" x14ac:dyDescent="0.3">
      <c r="A5" t="s">
        <v>51</v>
      </c>
      <c r="B5" s="10">
        <v>38</v>
      </c>
      <c r="C5" s="10">
        <v>18</v>
      </c>
      <c r="D5" s="10">
        <v>40</v>
      </c>
      <c r="E5" s="10">
        <f>AVERAGE(B5:D5)</f>
        <v>32</v>
      </c>
      <c r="F5" s="10"/>
      <c r="G5" s="10"/>
    </row>
    <row r="6" spans="1:10" x14ac:dyDescent="0.3">
      <c r="A6" t="s">
        <v>52</v>
      </c>
      <c r="B6" s="10">
        <v>45</v>
      </c>
      <c r="C6" s="10">
        <v>32</v>
      </c>
      <c r="D6" s="10">
        <v>43</v>
      </c>
      <c r="E6" s="10">
        <f>AVERAGE(B6:D6)</f>
        <v>40</v>
      </c>
      <c r="F6" s="10"/>
      <c r="G6" s="10"/>
    </row>
    <row r="7" spans="1:10" x14ac:dyDescent="0.3">
      <c r="B7" s="10">
        <f>AVERAGE(B3:B6)</f>
        <v>46.75</v>
      </c>
      <c r="C7" s="10">
        <f>AVERAGE(C3:C6)</f>
        <v>25.75</v>
      </c>
      <c r="D7" s="10">
        <f>AVERAGE(D3:D6)</f>
        <v>44</v>
      </c>
      <c r="E7" s="10">
        <f>AVERAGE(B3:D6)</f>
        <v>38.833333333333336</v>
      </c>
      <c r="F7" s="10"/>
      <c r="G7" s="10"/>
    </row>
    <row r="8" spans="1:10" x14ac:dyDescent="0.3">
      <c r="B8" s="10"/>
      <c r="C8" s="10"/>
      <c r="D8" s="10"/>
      <c r="E8" s="10"/>
      <c r="F8" s="10"/>
      <c r="G8" s="10"/>
    </row>
    <row r="9" spans="1:10" x14ac:dyDescent="0.3">
      <c r="A9" t="s">
        <v>53</v>
      </c>
      <c r="B9" s="10"/>
      <c r="C9" s="10"/>
      <c r="D9" s="10"/>
      <c r="F9" s="10">
        <f>VAR(B3:D6)</f>
        <v>132.51515151515162</v>
      </c>
      <c r="G9" s="10"/>
      <c r="H9" s="10"/>
      <c r="I9" s="10"/>
      <c r="J9" s="10"/>
    </row>
    <row r="10" spans="1:10" x14ac:dyDescent="0.3">
      <c r="A10" t="s">
        <v>14</v>
      </c>
      <c r="B10" s="10"/>
      <c r="C10" s="10"/>
      <c r="D10" s="10"/>
      <c r="F10" s="10">
        <f>F9*11</f>
        <v>1457.6666666666679</v>
      </c>
      <c r="G10" s="10">
        <f>H2-1</f>
        <v>11</v>
      </c>
      <c r="H10" s="10">
        <f>F10/G10</f>
        <v>132.51515151515162</v>
      </c>
      <c r="I10" s="10"/>
      <c r="J10" s="10"/>
    </row>
    <row r="11" spans="1:10" x14ac:dyDescent="0.3">
      <c r="B11" s="10"/>
      <c r="C11" s="10"/>
      <c r="D11" s="10"/>
      <c r="F11" s="10"/>
      <c r="G11" s="10"/>
      <c r="H11" s="10"/>
      <c r="I11" s="10"/>
      <c r="J11" s="10"/>
    </row>
    <row r="12" spans="1:10" x14ac:dyDescent="0.3">
      <c r="A12" t="s">
        <v>7</v>
      </c>
      <c r="B12" s="10">
        <f>B7-$E$7</f>
        <v>7.9166666666666643</v>
      </c>
      <c r="C12" s="10">
        <f>C7-$E$7</f>
        <v>-13.083333333333336</v>
      </c>
      <c r="D12" s="10">
        <f>D7-$E$7</f>
        <v>5.1666666666666643</v>
      </c>
      <c r="F12" s="10">
        <f>F10-F13</f>
        <v>415.50000000000136</v>
      </c>
      <c r="G12" s="10"/>
      <c r="H12" s="10"/>
      <c r="I12" s="10"/>
      <c r="J12" s="10"/>
    </row>
    <row r="13" spans="1:10" x14ac:dyDescent="0.3">
      <c r="B13" s="10">
        <f>B12^2</f>
        <v>62.673611111111072</v>
      </c>
      <c r="C13" s="10">
        <f>C12^2</f>
        <v>171.17361111111117</v>
      </c>
      <c r="D13" s="10">
        <f>D12^2</f>
        <v>26.694444444444422</v>
      </c>
      <c r="E13" s="10">
        <f>SUM(B13:D13)</f>
        <v>260.54166666666663</v>
      </c>
      <c r="F13">
        <f>E13*4</f>
        <v>1042.1666666666665</v>
      </c>
      <c r="G13" s="10">
        <f>H3-1</f>
        <v>2</v>
      </c>
      <c r="H13" s="10">
        <f>F13/G13</f>
        <v>521.08333333333326</v>
      </c>
      <c r="I13" s="10"/>
      <c r="J13" s="10"/>
    </row>
    <row r="14" spans="1:10" x14ac:dyDescent="0.3">
      <c r="B14" s="10"/>
      <c r="C14" s="10"/>
      <c r="D14" s="10"/>
      <c r="F14" s="10"/>
      <c r="G14" s="10"/>
      <c r="H14" s="10"/>
      <c r="I14" s="10"/>
      <c r="J14" s="10"/>
    </row>
    <row r="15" spans="1:10" x14ac:dyDescent="0.3">
      <c r="A15" t="s">
        <v>9</v>
      </c>
      <c r="B15" s="10">
        <f>VAR(B3:B6)*3</f>
        <v>184.75</v>
      </c>
      <c r="C15" s="10">
        <f>VAR(C3:C6)*3</f>
        <v>140.75</v>
      </c>
      <c r="D15" s="10">
        <f>VAR(D3:D6)*3</f>
        <v>90</v>
      </c>
      <c r="F15" s="10">
        <f>SUM(B15:D15)</f>
        <v>415.5</v>
      </c>
      <c r="G15" s="10">
        <f>(H4-1)*3</f>
        <v>9</v>
      </c>
      <c r="H15" s="10"/>
      <c r="I15" s="10"/>
      <c r="J15" s="10"/>
    </row>
    <row r="16" spans="1:10" x14ac:dyDescent="0.3">
      <c r="B16" s="10"/>
      <c r="C16" s="10"/>
      <c r="D16" s="10"/>
      <c r="F16" s="10"/>
      <c r="G16" s="10"/>
      <c r="H16" s="10"/>
      <c r="I16" s="10"/>
      <c r="J16" s="10"/>
    </row>
    <row r="17" spans="1:10" x14ac:dyDescent="0.3">
      <c r="A17" t="s">
        <v>54</v>
      </c>
      <c r="B17" s="10">
        <f>E3-$E$7</f>
        <v>-2.1666666666666714</v>
      </c>
      <c r="C17" s="10">
        <f>B17^2</f>
        <v>4.6944444444444651</v>
      </c>
      <c r="D17" s="10">
        <f>SUM(C17:C20)</f>
        <v>114.11111111111107</v>
      </c>
      <c r="F17" s="10">
        <f>D17*3</f>
        <v>342.3333333333332</v>
      </c>
      <c r="G17" s="10">
        <f>H4-1</f>
        <v>3</v>
      </c>
      <c r="H17" s="10"/>
      <c r="I17" s="10"/>
      <c r="J17" s="10"/>
    </row>
    <row r="18" spans="1:10" x14ac:dyDescent="0.3">
      <c r="B18" s="10">
        <f>E4-$E$7</f>
        <v>7.8333333333333286</v>
      </c>
      <c r="C18" s="10">
        <f>B18^2</f>
        <v>61.361111111111036</v>
      </c>
      <c r="D18" s="10"/>
      <c r="F18" s="10"/>
      <c r="G18" s="10"/>
      <c r="H18" s="10"/>
      <c r="I18" s="10"/>
      <c r="J18" s="10"/>
    </row>
    <row r="19" spans="1:10" x14ac:dyDescent="0.3">
      <c r="B19" s="10">
        <f>E5-$E$7</f>
        <v>-6.8333333333333357</v>
      </c>
      <c r="C19" s="10">
        <f>B19^2</f>
        <v>46.694444444444478</v>
      </c>
      <c r="D19" s="10"/>
      <c r="F19" s="10"/>
      <c r="G19" s="10"/>
      <c r="H19" s="10"/>
      <c r="I19" s="10"/>
      <c r="J19" s="10"/>
    </row>
    <row r="20" spans="1:10" x14ac:dyDescent="0.3">
      <c r="B20" s="10">
        <f>E6-$E$7</f>
        <v>1.1666666666666643</v>
      </c>
      <c r="C20" s="10">
        <f>B20^2</f>
        <v>1.3611111111111056</v>
      </c>
      <c r="D20" s="10"/>
      <c r="F20" s="10"/>
      <c r="G20" s="10"/>
      <c r="H20" s="10"/>
      <c r="I20" s="10"/>
      <c r="J20" s="10"/>
    </row>
    <row r="21" spans="1:10" x14ac:dyDescent="0.3">
      <c r="A21" t="s">
        <v>12</v>
      </c>
      <c r="B21" s="10"/>
      <c r="C21" s="10"/>
      <c r="D21" s="10"/>
      <c r="F21" s="10">
        <f>F15-F17</f>
        <v>73.166666666666799</v>
      </c>
      <c r="G21" s="10">
        <f>G13*G17</f>
        <v>6</v>
      </c>
      <c r="H21" s="10">
        <f>F21/G21</f>
        <v>12.194444444444466</v>
      </c>
      <c r="I21">
        <f>H13/H21</f>
        <v>42.731207289293771</v>
      </c>
    </row>
    <row r="22" spans="1:10" x14ac:dyDescent="0.3">
      <c r="B22" s="10"/>
      <c r="C22" s="10"/>
      <c r="D22" s="10"/>
      <c r="E22" s="10"/>
      <c r="F22" s="10"/>
      <c r="G22" s="10"/>
    </row>
    <row r="23" spans="1:10" x14ac:dyDescent="0.3">
      <c r="B23" s="10"/>
      <c r="C23" s="10"/>
      <c r="D23" s="10"/>
      <c r="E23" s="10"/>
      <c r="F23" s="10"/>
      <c r="G23" s="10"/>
    </row>
    <row r="24" spans="1:10" x14ac:dyDescent="0.3">
      <c r="B24" s="10"/>
      <c r="C24" s="10"/>
      <c r="D24" s="10"/>
      <c r="E24" s="10"/>
      <c r="F24" s="10"/>
      <c r="G24" s="10"/>
    </row>
    <row r="25" spans="1:10" x14ac:dyDescent="0.3">
      <c r="B25" s="10"/>
      <c r="C25" s="10"/>
      <c r="D25" s="10"/>
      <c r="E25" s="10"/>
      <c r="F25" s="10"/>
      <c r="G25" s="10"/>
    </row>
    <row r="26" spans="1:10" x14ac:dyDescent="0.3">
      <c r="B26" s="10"/>
      <c r="C26" s="10"/>
      <c r="D26" s="10"/>
      <c r="E26" s="10"/>
      <c r="F26" s="10"/>
      <c r="G26" s="10"/>
    </row>
    <row r="27" spans="1:10" x14ac:dyDescent="0.3">
      <c r="B27" s="10"/>
      <c r="C27" s="10"/>
      <c r="D27" s="10"/>
      <c r="E27" s="10"/>
      <c r="F27" s="10"/>
      <c r="G27" s="10"/>
    </row>
    <row r="28" spans="1:10" x14ac:dyDescent="0.3">
      <c r="B28" s="10"/>
      <c r="C28" s="10"/>
      <c r="D28" s="10"/>
      <c r="E28" s="10"/>
      <c r="F28" s="10"/>
      <c r="G28" s="10"/>
    </row>
    <row r="29" spans="1:10" x14ac:dyDescent="0.3">
      <c r="B29" s="10"/>
      <c r="C29" s="10"/>
      <c r="D29" s="10"/>
      <c r="E29" s="10"/>
      <c r="F29" s="10"/>
      <c r="G29" s="10"/>
    </row>
    <row r="30" spans="1:10" x14ac:dyDescent="0.3">
      <c r="B30" s="10"/>
      <c r="C30" s="10"/>
      <c r="D30" s="10"/>
      <c r="E30" s="10"/>
      <c r="F30" s="10"/>
      <c r="G30" s="10"/>
    </row>
    <row r="31" spans="1:10" x14ac:dyDescent="0.3">
      <c r="B31" s="10"/>
      <c r="C31" s="10"/>
      <c r="D31" s="10"/>
      <c r="E31" s="10"/>
      <c r="F31" s="10"/>
      <c r="G31" s="10"/>
    </row>
    <row r="32" spans="1:10" x14ac:dyDescent="0.3">
      <c r="B32" s="10"/>
      <c r="C32" s="10"/>
      <c r="D32" s="10"/>
      <c r="E32" s="10"/>
      <c r="F32" s="10"/>
      <c r="G32" s="10"/>
    </row>
    <row r="33" spans="2:7" x14ac:dyDescent="0.3">
      <c r="B33" s="10"/>
      <c r="C33" s="10"/>
      <c r="D33" s="10"/>
      <c r="E33" s="10"/>
      <c r="F33" s="10"/>
      <c r="G33" s="10"/>
    </row>
    <row r="34" spans="2:7" x14ac:dyDescent="0.3">
      <c r="B34" s="10"/>
      <c r="C34" s="10"/>
      <c r="D34" s="10"/>
      <c r="E34" s="10"/>
      <c r="F34" s="10"/>
      <c r="G34" s="10"/>
    </row>
    <row r="35" spans="2:7" x14ac:dyDescent="0.3">
      <c r="B35" s="10"/>
      <c r="C35" s="10"/>
      <c r="D35" s="10"/>
      <c r="E35" s="10"/>
      <c r="F35" s="10"/>
      <c r="G35" s="10"/>
    </row>
    <row r="36" spans="2:7" x14ac:dyDescent="0.3">
      <c r="B36" s="10"/>
      <c r="C36" s="10"/>
      <c r="D36" s="10"/>
      <c r="E36" s="10"/>
      <c r="F36" s="10"/>
      <c r="G36" s="10"/>
    </row>
    <row r="37" spans="2:7" x14ac:dyDescent="0.3">
      <c r="B37" s="10"/>
      <c r="C37" s="10"/>
      <c r="D37" s="10"/>
      <c r="E37" s="10"/>
      <c r="F37" s="10"/>
      <c r="G37" s="10"/>
    </row>
    <row r="38" spans="2:7" x14ac:dyDescent="0.3">
      <c r="B38" s="10"/>
      <c r="C38" s="10"/>
      <c r="D38" s="10"/>
      <c r="E38" s="10"/>
      <c r="F38" s="10"/>
      <c r="G38" s="10"/>
    </row>
    <row r="39" spans="2:7" x14ac:dyDescent="0.3">
      <c r="B39" s="10"/>
      <c r="C39" s="10"/>
      <c r="D39" s="10"/>
      <c r="E39" s="10"/>
      <c r="F39" s="10"/>
      <c r="G39" s="10"/>
    </row>
    <row r="40" spans="2:7" x14ac:dyDescent="0.3">
      <c r="B40" s="10"/>
      <c r="C40" s="10"/>
      <c r="D40" s="10"/>
      <c r="E40" s="10"/>
      <c r="F40" s="10"/>
      <c r="G40" s="10"/>
    </row>
    <row r="41" spans="2:7" x14ac:dyDescent="0.3">
      <c r="B41" s="10"/>
      <c r="C41" s="10"/>
      <c r="D41" s="10"/>
      <c r="E41" s="10"/>
      <c r="F41" s="10"/>
      <c r="G41" s="10"/>
    </row>
    <row r="42" spans="2:7" x14ac:dyDescent="0.3">
      <c r="B42" s="10"/>
      <c r="C42" s="10"/>
      <c r="D42" s="10"/>
      <c r="E42" s="10"/>
      <c r="F42" s="10"/>
      <c r="G42" s="10"/>
    </row>
    <row r="43" spans="2:7" x14ac:dyDescent="0.3">
      <c r="B43" s="10"/>
      <c r="C43" s="10"/>
      <c r="D43" s="10"/>
      <c r="E43" s="10"/>
      <c r="F43" s="10"/>
      <c r="G43" s="10"/>
    </row>
    <row r="44" spans="2:7" x14ac:dyDescent="0.3">
      <c r="B44" s="10"/>
      <c r="C44" s="10"/>
      <c r="D44" s="10"/>
      <c r="E44" s="10"/>
      <c r="F44" s="10"/>
      <c r="G44" s="10"/>
    </row>
    <row r="45" spans="2:7" x14ac:dyDescent="0.3">
      <c r="B45" s="10"/>
      <c r="C45" s="10"/>
      <c r="D45" s="10"/>
      <c r="E45" s="10"/>
      <c r="F45" s="10"/>
      <c r="G45" s="10"/>
    </row>
    <row r="46" spans="2:7" x14ac:dyDescent="0.3">
      <c r="B46" s="10"/>
      <c r="C46" s="10"/>
      <c r="D46" s="10"/>
      <c r="E46" s="10"/>
      <c r="F46" s="10"/>
      <c r="G46" s="10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</cp:lastModifiedBy>
  <dcterms:created xsi:type="dcterms:W3CDTF">2017-06-01T23:53:55Z</dcterms:created>
  <dcterms:modified xsi:type="dcterms:W3CDTF">2018-10-29T23:14:36Z</dcterms:modified>
</cp:coreProperties>
</file>